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480" windowHeight="3060"/>
  </bookViews>
  <sheets>
    <sheet name="1 standard" sheetId="1" r:id="rId1"/>
    <sheet name="2 standar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  <c r="G41" i="2"/>
  <c r="G42" i="2" s="1"/>
  <c r="D41" i="2"/>
  <c r="D42" i="2" s="1"/>
  <c r="F42" i="2"/>
  <c r="E42" i="2"/>
  <c r="C42" i="2"/>
  <c r="B42" i="2"/>
  <c r="B29" i="2" l="1"/>
  <c r="G29" i="2" l="1"/>
  <c r="G31" i="2"/>
  <c r="E31" i="2"/>
  <c r="E29" i="2"/>
  <c r="F29" i="2"/>
  <c r="F31" i="2"/>
  <c r="D35" i="2"/>
  <c r="C35" i="2"/>
  <c r="C36" i="2" s="1"/>
  <c r="C31" i="2"/>
  <c r="C29" i="2"/>
  <c r="D29" i="2"/>
  <c r="D31" i="2"/>
  <c r="B31" i="2"/>
  <c r="E39" i="2"/>
  <c r="B39" i="2"/>
  <c r="E36" i="2"/>
  <c r="B36" i="2"/>
  <c r="G32" i="2"/>
  <c r="E32" i="2"/>
  <c r="D32" i="2"/>
  <c r="B32" i="2"/>
  <c r="G35" i="2" l="1"/>
  <c r="G36" i="2" s="1"/>
  <c r="F35" i="2"/>
  <c r="F36" i="2" s="1"/>
  <c r="F30" i="2"/>
  <c r="C30" i="2"/>
  <c r="D38" i="2"/>
  <c r="D39" i="2" s="1"/>
  <c r="D36" i="2"/>
  <c r="G38" i="2"/>
  <c r="G39" i="2" s="1"/>
  <c r="D30" i="2"/>
  <c r="E33" i="2"/>
  <c r="G30" i="2" s="1"/>
  <c r="K20" i="1"/>
  <c r="J20" i="1"/>
  <c r="I20" i="1"/>
  <c r="H20" i="1"/>
  <c r="G20" i="1"/>
  <c r="F20" i="1"/>
  <c r="E20" i="1"/>
  <c r="D20" i="1"/>
  <c r="C20" i="1"/>
  <c r="B20" i="1"/>
  <c r="E30" i="2" l="1"/>
  <c r="B30" i="2"/>
  <c r="M26" i="1"/>
  <c r="N22" i="1"/>
  <c r="M22" i="1"/>
  <c r="N21" i="1"/>
  <c r="M21" i="1"/>
  <c r="M23" i="1" s="1"/>
  <c r="N19" i="1"/>
  <c r="M19" i="1"/>
  <c r="F23" i="1"/>
  <c r="D23" i="1"/>
  <c r="B23" i="1"/>
  <c r="J29" i="1"/>
  <c r="J26" i="1"/>
  <c r="K22" i="1"/>
  <c r="J22" i="1"/>
  <c r="K21" i="1"/>
  <c r="J21" i="1"/>
  <c r="K19" i="1"/>
  <c r="J19" i="1"/>
  <c r="H29" i="1"/>
  <c r="H26" i="1"/>
  <c r="I22" i="1"/>
  <c r="H22" i="1"/>
  <c r="I21" i="1"/>
  <c r="H21" i="1"/>
  <c r="H23" i="1" s="1"/>
  <c r="I19" i="1"/>
  <c r="H19" i="1"/>
  <c r="F29" i="1"/>
  <c r="D29" i="1"/>
  <c r="B29" i="1"/>
  <c r="F26" i="1"/>
  <c r="G22" i="1"/>
  <c r="G28" i="1" s="1"/>
  <c r="G29" i="1" s="1"/>
  <c r="F22" i="1"/>
  <c r="G21" i="1"/>
  <c r="F21" i="1"/>
  <c r="G19" i="1"/>
  <c r="F19" i="1"/>
  <c r="D26" i="1"/>
  <c r="B26" i="1"/>
  <c r="N25" i="1" l="1"/>
  <c r="N26" i="1" s="1"/>
  <c r="N20" i="1"/>
  <c r="M20" i="1"/>
  <c r="I25" i="1"/>
  <c r="I26" i="1" s="1"/>
  <c r="K25" i="1"/>
  <c r="K26" i="1" s="1"/>
  <c r="K28" i="1"/>
  <c r="K29" i="1" s="1"/>
  <c r="J23" i="1"/>
  <c r="I28" i="1"/>
  <c r="I29" i="1" s="1"/>
  <c r="G25" i="1"/>
  <c r="G26" i="1" s="1"/>
  <c r="E22" i="1" l="1"/>
  <c r="E28" i="1" s="1"/>
  <c r="E29" i="1" s="1"/>
  <c r="D22" i="1"/>
  <c r="E21" i="1"/>
  <c r="E25" i="1" s="1"/>
  <c r="E26" i="1" s="1"/>
  <c r="D21" i="1"/>
  <c r="E19" i="1"/>
  <c r="D19" i="1"/>
  <c r="C22" i="1"/>
  <c r="C21" i="1"/>
  <c r="C25" i="1" s="1"/>
  <c r="C26" i="1" s="1"/>
  <c r="C19" i="1"/>
  <c r="B22" i="1"/>
  <c r="B21" i="1"/>
  <c r="B19" i="1"/>
  <c r="C28" i="1" l="1"/>
  <c r="C29" i="1" s="1"/>
</calcChain>
</file>

<file path=xl/sharedStrings.xml><?xml version="1.0" encoding="utf-8"?>
<sst xmlns="http://schemas.openxmlformats.org/spreadsheetml/2006/main" count="62" uniqueCount="32">
  <si>
    <t>Cref_meas</t>
  </si>
  <si>
    <t>Cdut_meas</t>
  </si>
  <si>
    <t>Average</t>
  </si>
  <si>
    <t>Median</t>
  </si>
  <si>
    <t>1 pF</t>
  </si>
  <si>
    <t>0,5 pF</t>
  </si>
  <si>
    <t>0,1 pF</t>
  </si>
  <si>
    <t>10 fF</t>
  </si>
  <si>
    <t>1 fF</t>
  </si>
  <si>
    <t>Offset</t>
  </si>
  <si>
    <t>Std. deviation abs.</t>
  </si>
  <si>
    <t>Std. deviation rel.</t>
  </si>
  <si>
    <t>Cref(Cdut) avg.</t>
  </si>
  <si>
    <t>Cref(Cdut) med.</t>
  </si>
  <si>
    <t>Error med.</t>
  </si>
  <si>
    <t>Error avg.</t>
  </si>
  <si>
    <t>I</t>
  </si>
  <si>
    <t>II</t>
  </si>
  <si>
    <t>III</t>
  </si>
  <si>
    <t xml:space="preserve">                                         </t>
  </si>
  <si>
    <t>10,00168 pF</t>
  </si>
  <si>
    <t>10,0018 pF</t>
  </si>
  <si>
    <t>Reference-Unknown</t>
  </si>
  <si>
    <t>Reference-Reference</t>
  </si>
  <si>
    <t>IV</t>
  </si>
  <si>
    <t>V</t>
  </si>
  <si>
    <t>Reference-Reference-Unknown</t>
  </si>
  <si>
    <t>1,00010 pF</t>
  </si>
  <si>
    <t>1,00012 pF</t>
  </si>
  <si>
    <t>0,499998 pF</t>
  </si>
  <si>
    <t>0,500089 pF</t>
  </si>
  <si>
    <t>Cref(Cdut) avg. 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</si>
</sst>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00"/>
    <numFmt numFmtId="166" formatCode="0.000%"/>
    <numFmt numFmtId="167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indexed="64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44" applyNumberFormat="0" applyAlignment="0" applyProtection="0"/>
    <xf numFmtId="0" fontId="6" fillId="5" borderId="45" applyNumberFormat="0" applyAlignment="0" applyProtection="0"/>
  </cellStyleXfs>
  <cellXfs count="124">
    <xf numFmtId="0" fontId="0" fillId="0" borderId="0" xfId="0"/>
    <xf numFmtId="164" fontId="0" fillId="0" borderId="0" xfId="0" applyNumberFormat="1"/>
    <xf numFmtId="164" fontId="1" fillId="2" borderId="0" xfId="1" applyNumberFormat="1"/>
    <xf numFmtId="165" fontId="1" fillId="2" borderId="0" xfId="1" applyNumberFormat="1"/>
    <xf numFmtId="166" fontId="1" fillId="2" borderId="0" xfId="1" applyNumberFormat="1"/>
    <xf numFmtId="164" fontId="2" fillId="3" borderId="0" xfId="2" applyNumberFormat="1"/>
    <xf numFmtId="165" fontId="2" fillId="3" borderId="0" xfId="2" applyNumberFormat="1"/>
    <xf numFmtId="166" fontId="2" fillId="3" borderId="0" xfId="2" applyNumberFormat="1"/>
    <xf numFmtId="0" fontId="1" fillId="2" borderId="3" xfId="1" applyBorder="1"/>
    <xf numFmtId="164" fontId="1" fillId="2" borderId="4" xfId="1" applyNumberFormat="1" applyBorder="1"/>
    <xf numFmtId="164" fontId="1" fillId="2" borderId="5" xfId="1" applyNumberFormat="1" applyBorder="1"/>
    <xf numFmtId="164" fontId="1" fillId="2" borderId="6" xfId="1" applyNumberFormat="1" applyBorder="1"/>
    <xf numFmtId="0" fontId="2" fillId="3" borderId="8" xfId="2" applyBorder="1"/>
    <xf numFmtId="164" fontId="2" fillId="3" borderId="9" xfId="2" applyNumberFormat="1" applyBorder="1"/>
    <xf numFmtId="164" fontId="2" fillId="3" borderId="10" xfId="2" applyNumberFormat="1" applyBorder="1"/>
    <xf numFmtId="164" fontId="2" fillId="3" borderId="11" xfId="2" applyNumberFormat="1" applyBorder="1"/>
    <xf numFmtId="164" fontId="2" fillId="3" borderId="2" xfId="2" applyNumberFormat="1" applyBorder="1"/>
    <xf numFmtId="0" fontId="0" fillId="0" borderId="2" xfId="0" applyBorder="1"/>
    <xf numFmtId="165" fontId="1" fillId="2" borderId="0" xfId="1" applyNumberFormat="1" applyBorder="1"/>
    <xf numFmtId="165" fontId="2" fillId="3" borderId="2" xfId="2" applyNumberFormat="1" applyBorder="1"/>
    <xf numFmtId="166" fontId="2" fillId="3" borderId="2" xfId="2" applyNumberFormat="1" applyBorder="1"/>
    <xf numFmtId="0" fontId="2" fillId="3" borderId="12" xfId="2" applyBorder="1"/>
    <xf numFmtId="164" fontId="2" fillId="3" borderId="13" xfId="2" applyNumberFormat="1" applyBorder="1"/>
    <xf numFmtId="164" fontId="2" fillId="3" borderId="14" xfId="2" applyNumberFormat="1" applyBorder="1"/>
    <xf numFmtId="164" fontId="2" fillId="3" borderId="15" xfId="2" applyNumberFormat="1" applyBorder="1"/>
    <xf numFmtId="0" fontId="1" fillId="2" borderId="17" xfId="1" applyBorder="1"/>
    <xf numFmtId="164" fontId="1" fillId="2" borderId="18" xfId="1" applyNumberFormat="1" applyBorder="1"/>
    <xf numFmtId="164" fontId="2" fillId="3" borderId="19" xfId="2" applyNumberFormat="1" applyBorder="1"/>
    <xf numFmtId="164" fontId="1" fillId="2" borderId="20" xfId="1" applyNumberFormat="1" applyBorder="1"/>
    <xf numFmtId="164" fontId="1" fillId="2" borderId="21" xfId="1" applyNumberFormat="1" applyBorder="1"/>
    <xf numFmtId="164" fontId="2" fillId="3" borderId="22" xfId="2" applyNumberFormat="1" applyBorder="1"/>
    <xf numFmtId="164" fontId="1" fillId="2" borderId="23" xfId="1" applyNumberFormat="1" applyBorder="1"/>
    <xf numFmtId="0" fontId="0" fillId="0" borderId="23" xfId="0" applyBorder="1"/>
    <xf numFmtId="165" fontId="1" fillId="2" borderId="23" xfId="1" applyNumberFormat="1" applyBorder="1"/>
    <xf numFmtId="166" fontId="1" fillId="2" borderId="23" xfId="1" applyNumberFormat="1" applyBorder="1"/>
    <xf numFmtId="164" fontId="1" fillId="2" borderId="24" xfId="1" applyNumberFormat="1" applyBorder="1"/>
    <xf numFmtId="164" fontId="1" fillId="2" borderId="25" xfId="1" applyNumberFormat="1" applyBorder="1"/>
    <xf numFmtId="165" fontId="3" fillId="3" borderId="2" xfId="2" applyNumberFormat="1" applyFont="1" applyBorder="1"/>
    <xf numFmtId="164" fontId="1" fillId="2" borderId="26" xfId="1" applyNumberFormat="1" applyBorder="1"/>
    <xf numFmtId="164" fontId="2" fillId="3" borderId="27" xfId="2" applyNumberFormat="1" applyBorder="1"/>
    <xf numFmtId="164" fontId="1" fillId="2" borderId="28" xfId="1" applyNumberFormat="1" applyBorder="1"/>
    <xf numFmtId="164" fontId="2" fillId="3" borderId="29" xfId="2" applyNumberFormat="1" applyBorder="1"/>
    <xf numFmtId="164" fontId="1" fillId="2" borderId="30" xfId="1" applyNumberFormat="1" applyBorder="1"/>
    <xf numFmtId="164" fontId="2" fillId="3" borderId="31" xfId="2" applyNumberFormat="1" applyBorder="1"/>
    <xf numFmtId="0" fontId="1" fillId="2" borderId="32" xfId="1" applyBorder="1"/>
    <xf numFmtId="0" fontId="2" fillId="3" borderId="33" xfId="2" applyBorder="1"/>
    <xf numFmtId="164" fontId="1" fillId="2" borderId="34" xfId="1" applyNumberFormat="1" applyBorder="1"/>
    <xf numFmtId="164" fontId="2" fillId="3" borderId="35" xfId="2" applyNumberFormat="1" applyBorder="1"/>
    <xf numFmtId="164" fontId="1" fillId="2" borderId="36" xfId="1" applyNumberFormat="1" applyBorder="1"/>
    <xf numFmtId="164" fontId="2" fillId="3" borderId="37" xfId="2" applyNumberFormat="1" applyBorder="1"/>
    <xf numFmtId="167" fontId="1" fillId="2" borderId="34" xfId="1" applyNumberFormat="1" applyBorder="1"/>
    <xf numFmtId="167" fontId="1" fillId="2" borderId="24" xfId="1" applyNumberFormat="1" applyBorder="1"/>
    <xf numFmtId="167" fontId="1" fillId="2" borderId="26" xfId="1" applyNumberFormat="1" applyBorder="1"/>
    <xf numFmtId="167" fontId="1" fillId="2" borderId="18" xfId="1" applyNumberFormat="1" applyBorder="1"/>
    <xf numFmtId="167" fontId="1" fillId="2" borderId="25" xfId="1" applyNumberFormat="1" applyBorder="1"/>
    <xf numFmtId="167" fontId="1" fillId="2" borderId="20" xfId="1" applyNumberFormat="1" applyBorder="1"/>
    <xf numFmtId="167" fontId="1" fillId="2" borderId="36" xfId="1" applyNumberFormat="1" applyBorder="1"/>
    <xf numFmtId="0" fontId="0" fillId="0" borderId="23" xfId="0" applyBorder="1" applyAlignment="1"/>
    <xf numFmtId="0" fontId="0" fillId="0" borderId="2" xfId="0" applyBorder="1" applyAlignment="1"/>
    <xf numFmtId="0" fontId="1" fillId="2" borderId="33" xfId="1" applyBorder="1"/>
    <xf numFmtId="167" fontId="1" fillId="2" borderId="35" xfId="1" applyNumberFormat="1" applyBorder="1"/>
    <xf numFmtId="167" fontId="1" fillId="2" borderId="10" xfId="1" applyNumberFormat="1" applyBorder="1"/>
    <xf numFmtId="167" fontId="1" fillId="2" borderId="27" xfId="1" applyNumberFormat="1" applyBorder="1"/>
    <xf numFmtId="167" fontId="1" fillId="2" borderId="19" xfId="1" applyNumberFormat="1" applyBorder="1"/>
    <xf numFmtId="167" fontId="1" fillId="2" borderId="11" xfId="1" applyNumberFormat="1" applyBorder="1"/>
    <xf numFmtId="167" fontId="1" fillId="2" borderId="9" xfId="1" applyNumberFormat="1" applyBorder="1"/>
    <xf numFmtId="167" fontId="1" fillId="2" borderId="37" xfId="1" applyNumberFormat="1" applyBorder="1"/>
    <xf numFmtId="164" fontId="1" fillId="2" borderId="2" xfId="1" applyNumberFormat="1" applyBorder="1"/>
    <xf numFmtId="166" fontId="1" fillId="2" borderId="2" xfId="1" applyNumberFormat="1" applyBorder="1"/>
    <xf numFmtId="165" fontId="3" fillId="3" borderId="0" xfId="2" applyNumberFormat="1" applyFont="1" applyBorder="1"/>
    <xf numFmtId="166" fontId="1" fillId="2" borderId="41" xfId="1" applyNumberFormat="1" applyBorder="1"/>
    <xf numFmtId="166" fontId="2" fillId="3" borderId="42" xfId="2" applyNumberFormat="1" applyBorder="1"/>
    <xf numFmtId="166" fontId="1" fillId="2" borderId="43" xfId="1" applyNumberFormat="1" applyBorder="1"/>
    <xf numFmtId="166" fontId="2" fillId="3" borderId="43" xfId="2" applyNumberFormat="1" applyBorder="1"/>
    <xf numFmtId="166" fontId="1" fillId="2" borderId="42" xfId="1" applyNumberFormat="1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4" fontId="1" fillId="2" borderId="23" xfId="1" applyNumberFormat="1" applyBorder="1" applyAlignment="1">
      <alignment horizontal="center"/>
    </xf>
    <xf numFmtId="164" fontId="1" fillId="2" borderId="2" xfId="1" applyNumberForma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164" fontId="1" fillId="2" borderId="47" xfId="1" applyNumberFormat="1" applyBorder="1"/>
    <xf numFmtId="164" fontId="1" fillId="2" borderId="48" xfId="1" applyNumberFormat="1" applyBorder="1"/>
    <xf numFmtId="164" fontId="1" fillId="2" borderId="49" xfId="1" applyNumberFormat="1" applyBorder="1"/>
    <xf numFmtId="164" fontId="1" fillId="2" borderId="50" xfId="1" applyNumberFormat="1" applyBorder="1"/>
    <xf numFmtId="164" fontId="1" fillId="2" borderId="51" xfId="1" applyNumberFormat="1" applyBorder="1"/>
    <xf numFmtId="164" fontId="1" fillId="2" borderId="0" xfId="1" applyNumberFormat="1" applyBorder="1"/>
    <xf numFmtId="166" fontId="1" fillId="2" borderId="0" xfId="1" applyNumberFormat="1" applyBorder="1"/>
    <xf numFmtId="0" fontId="0" fillId="0" borderId="0" xfId="0" applyBorder="1"/>
    <xf numFmtId="164" fontId="1" fillId="2" borderId="1" xfId="1" applyNumberFormat="1" applyBorder="1"/>
    <xf numFmtId="164" fontId="1" fillId="2" borderId="52" xfId="1" applyNumberFormat="1" applyBorder="1"/>
    <xf numFmtId="164" fontId="1" fillId="2" borderId="53" xfId="1" applyNumberFormat="1" applyBorder="1"/>
    <xf numFmtId="164" fontId="2" fillId="3" borderId="54" xfId="2" applyNumberFormat="1" applyBorder="1"/>
    <xf numFmtId="166" fontId="1" fillId="2" borderId="52" xfId="1" applyNumberFormat="1" applyBorder="1"/>
    <xf numFmtId="166" fontId="1" fillId="2" borderId="53" xfId="1" applyNumberFormat="1" applyBorder="1"/>
    <xf numFmtId="166" fontId="2" fillId="3" borderId="54" xfId="2" applyNumberFormat="1" applyBorder="1"/>
    <xf numFmtId="164" fontId="1" fillId="2" borderId="52" xfId="1" applyNumberFormat="1" applyBorder="1" applyAlignment="1">
      <alignment horizontal="center"/>
    </xf>
    <xf numFmtId="164" fontId="1" fillId="2" borderId="53" xfId="1" applyNumberFormat="1" applyBorder="1" applyAlignment="1">
      <alignment horizontal="center"/>
    </xf>
    <xf numFmtId="164" fontId="1" fillId="2" borderId="54" xfId="1" applyNumberFormat="1" applyBorder="1" applyAlignment="1">
      <alignment horizontal="center"/>
    </xf>
    <xf numFmtId="166" fontId="1" fillId="2" borderId="55" xfId="1" applyNumberFormat="1" applyBorder="1"/>
    <xf numFmtId="166" fontId="2" fillId="3" borderId="56" xfId="2" applyNumberFormat="1" applyBorder="1"/>
    <xf numFmtId="166" fontId="2" fillId="3" borderId="57" xfId="2" applyNumberFormat="1" applyBorder="1"/>
    <xf numFmtId="0" fontId="0" fillId="0" borderId="58" xfId="0" applyBorder="1"/>
    <xf numFmtId="0" fontId="0" fillId="0" borderId="46" xfId="0" applyBorder="1"/>
    <xf numFmtId="0" fontId="0" fillId="0" borderId="59" xfId="0" applyBorder="1"/>
    <xf numFmtId="0" fontId="0" fillId="0" borderId="60" xfId="0" applyBorder="1"/>
    <xf numFmtId="164" fontId="1" fillId="2" borderId="61" xfId="1" applyNumberFormat="1" applyBorder="1"/>
    <xf numFmtId="164" fontId="1" fillId="2" borderId="62" xfId="1" applyNumberFormat="1" applyBorder="1"/>
    <xf numFmtId="164" fontId="2" fillId="3" borderId="63" xfId="2" applyNumberFormat="1" applyBorder="1"/>
    <xf numFmtId="0" fontId="7" fillId="2" borderId="64" xfId="1" applyFont="1" applyBorder="1" applyAlignment="1">
      <alignment horizontal="center"/>
    </xf>
    <xf numFmtId="0" fontId="7" fillId="2" borderId="52" xfId="1" applyFont="1" applyBorder="1" applyAlignment="1">
      <alignment horizontal="center"/>
    </xf>
    <xf numFmtId="0" fontId="3" fillId="3" borderId="8" xfId="2" applyFont="1" applyBorder="1" applyAlignment="1">
      <alignment horizontal="center"/>
    </xf>
    <xf numFmtId="164" fontId="3" fillId="3" borderId="53" xfId="2" applyNumberFormat="1" applyFont="1" applyBorder="1"/>
    <xf numFmtId="164" fontId="3" fillId="3" borderId="54" xfId="2" applyNumberFormat="1" applyFont="1" applyBorder="1"/>
    <xf numFmtId="164" fontId="5" fillId="4" borderId="44" xfId="3" applyNumberFormat="1"/>
    <xf numFmtId="166" fontId="5" fillId="4" borderId="44" xfId="3" applyNumberFormat="1"/>
    <xf numFmtId="164" fontId="6" fillId="5" borderId="45" xfId="4" applyNumberFormat="1"/>
    <xf numFmtId="166" fontId="6" fillId="5" borderId="45" xfId="4" applyNumberFormat="1"/>
    <xf numFmtId="0" fontId="6" fillId="5" borderId="45" xfId="4"/>
  </cellXfs>
  <cellStyles count="5">
    <cellStyle name="Вычисление" xfId="3" builtinId="22"/>
    <cellStyle name="Контрольная ячейка" xfId="4" builtinId="23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130" zoomScaleNormal="130" workbookViewId="0">
      <selection activeCell="E25" sqref="E25"/>
    </sheetView>
  </sheetViews>
  <sheetFormatPr defaultRowHeight="14.5" x14ac:dyDescent="0.35"/>
  <cols>
    <col min="1" max="1" width="16.90625" customWidth="1"/>
    <col min="2" max="11" width="12.1796875" customWidth="1"/>
    <col min="13" max="14" width="11" customWidth="1"/>
  </cols>
  <sheetData>
    <row r="1" spans="1:15" ht="15.5" thickTop="1" thickBot="1" x14ac:dyDescent="0.4">
      <c r="B1" s="75" t="s">
        <v>22</v>
      </c>
      <c r="C1" s="83"/>
      <c r="D1" s="83"/>
      <c r="E1" s="83"/>
      <c r="F1" s="83"/>
      <c r="G1" s="83"/>
      <c r="H1" s="83"/>
      <c r="I1" s="83"/>
      <c r="J1" s="83"/>
      <c r="K1" s="76"/>
      <c r="M1" s="75" t="s">
        <v>23</v>
      </c>
      <c r="N1" s="76"/>
    </row>
    <row r="2" spans="1:15" ht="15.5" thickTop="1" thickBot="1" x14ac:dyDescent="0.4">
      <c r="B2" s="80" t="s">
        <v>4</v>
      </c>
      <c r="C2" s="81"/>
      <c r="D2" s="82" t="s">
        <v>5</v>
      </c>
      <c r="E2" s="82"/>
      <c r="F2" s="80" t="s">
        <v>6</v>
      </c>
      <c r="G2" s="81"/>
      <c r="H2" s="82" t="s">
        <v>7</v>
      </c>
      <c r="I2" s="82"/>
      <c r="J2" s="84" t="s">
        <v>8</v>
      </c>
      <c r="K2" s="85"/>
      <c r="M2" s="57" t="s">
        <v>21</v>
      </c>
      <c r="N2" s="58" t="s">
        <v>20</v>
      </c>
    </row>
    <row r="3" spans="1:15" ht="15" thickBot="1" x14ac:dyDescent="0.4">
      <c r="B3" s="25" t="s">
        <v>0</v>
      </c>
      <c r="C3" s="12" t="s">
        <v>1</v>
      </c>
      <c r="D3" s="8" t="s">
        <v>0</v>
      </c>
      <c r="E3" s="21" t="s">
        <v>1</v>
      </c>
      <c r="F3" s="25" t="s">
        <v>0</v>
      </c>
      <c r="G3" s="12" t="s">
        <v>1</v>
      </c>
      <c r="H3" s="8" t="s">
        <v>0</v>
      </c>
      <c r="I3" s="21" t="s">
        <v>1</v>
      </c>
      <c r="J3" s="44" t="s">
        <v>0</v>
      </c>
      <c r="K3" s="45" t="s">
        <v>1</v>
      </c>
      <c r="M3" s="44" t="s">
        <v>0</v>
      </c>
      <c r="N3" s="59" t="s">
        <v>0</v>
      </c>
    </row>
    <row r="4" spans="1:15" ht="15" thickTop="1" x14ac:dyDescent="0.35">
      <c r="A4" s="79" t="s">
        <v>16</v>
      </c>
      <c r="B4" s="28">
        <v>1.0017400000000001</v>
      </c>
      <c r="C4" s="13">
        <v>1.00166</v>
      </c>
      <c r="D4" s="9">
        <v>0.50100999999999996</v>
      </c>
      <c r="E4" s="22">
        <v>0.50097000000000003</v>
      </c>
      <c r="F4" s="26">
        <v>0.10163</v>
      </c>
      <c r="G4" s="27">
        <v>0.10181</v>
      </c>
      <c r="H4" s="9">
        <v>1.1440000000000001E-2</v>
      </c>
      <c r="I4" s="22">
        <v>1.1379999999999999E-2</v>
      </c>
      <c r="J4" s="46">
        <v>2.63E-3</v>
      </c>
      <c r="K4" s="47">
        <v>2.6800000000000001E-3</v>
      </c>
      <c r="L4" s="1"/>
      <c r="M4" s="50">
        <v>10.0009</v>
      </c>
      <c r="N4" s="60">
        <v>10.0006</v>
      </c>
    </row>
    <row r="5" spans="1:15" x14ac:dyDescent="0.35">
      <c r="A5" s="79"/>
      <c r="B5" s="35">
        <v>1.00177</v>
      </c>
      <c r="C5" s="14">
        <v>1.0018199999999999</v>
      </c>
      <c r="D5" s="10">
        <v>0.50105999999999995</v>
      </c>
      <c r="E5" s="23">
        <v>0.50107000000000002</v>
      </c>
      <c r="F5" s="28">
        <v>0.10172</v>
      </c>
      <c r="G5" s="13">
        <v>0.10158</v>
      </c>
      <c r="H5" s="10">
        <v>1.1440000000000001E-2</v>
      </c>
      <c r="I5" s="23">
        <v>1.1270000000000001E-2</v>
      </c>
      <c r="J5" s="35">
        <v>2.5799999999999998E-3</v>
      </c>
      <c r="K5" s="14">
        <v>2.5899999999999999E-3</v>
      </c>
      <c r="L5" s="1"/>
      <c r="M5" s="51">
        <v>10.0009</v>
      </c>
      <c r="N5" s="61">
        <v>10.0007</v>
      </c>
    </row>
    <row r="6" spans="1:15" x14ac:dyDescent="0.35">
      <c r="A6" s="79"/>
      <c r="B6" s="35">
        <v>1.0016</v>
      </c>
      <c r="C6" s="14">
        <v>1.00159</v>
      </c>
      <c r="D6" s="10">
        <v>0.50112999999999996</v>
      </c>
      <c r="E6" s="23">
        <v>0.50092999999999999</v>
      </c>
      <c r="F6" s="28">
        <v>0.10174999999999999</v>
      </c>
      <c r="G6" s="13">
        <v>0.10168000000000001</v>
      </c>
      <c r="H6" s="10">
        <v>1.141E-2</v>
      </c>
      <c r="I6" s="23">
        <v>1.154E-2</v>
      </c>
      <c r="J6" s="35">
        <v>2.64E-3</v>
      </c>
      <c r="K6" s="14">
        <v>2.66E-3</v>
      </c>
      <c r="L6" s="1"/>
      <c r="M6" s="51">
        <v>10.0009</v>
      </c>
      <c r="N6" s="61">
        <v>10.0007</v>
      </c>
    </row>
    <row r="7" spans="1:15" x14ac:dyDescent="0.35">
      <c r="A7" s="79"/>
      <c r="B7" s="35">
        <v>1.0016400000000001</v>
      </c>
      <c r="C7" s="14">
        <v>1.0015799999999999</v>
      </c>
      <c r="D7" s="10">
        <v>0.50107000000000002</v>
      </c>
      <c r="E7" s="23">
        <v>0.50092999999999999</v>
      </c>
      <c r="F7" s="28">
        <v>0.10176</v>
      </c>
      <c r="G7" s="13">
        <v>0.10183</v>
      </c>
      <c r="H7" s="10">
        <v>1.149E-2</v>
      </c>
      <c r="I7" s="23">
        <v>1.1180000000000001E-2</v>
      </c>
      <c r="J7" s="35">
        <v>2.5999999999999999E-3</v>
      </c>
      <c r="K7" s="14">
        <v>2.5200000000000001E-3</v>
      </c>
      <c r="L7" s="1"/>
      <c r="M7" s="51">
        <v>10.0009</v>
      </c>
      <c r="N7" s="61">
        <v>10.0006</v>
      </c>
    </row>
    <row r="8" spans="1:15" ht="15" thickBot="1" x14ac:dyDescent="0.4">
      <c r="A8" s="79"/>
      <c r="B8" s="38">
        <v>1.00162</v>
      </c>
      <c r="C8" s="39">
        <v>1.0019199999999999</v>
      </c>
      <c r="D8" s="40">
        <v>0.50097000000000003</v>
      </c>
      <c r="E8" s="41">
        <v>0.50085000000000002</v>
      </c>
      <c r="F8" s="42">
        <v>0.10170999999999999</v>
      </c>
      <c r="G8" s="43">
        <v>0.1018</v>
      </c>
      <c r="H8" s="40">
        <v>1.146E-2</v>
      </c>
      <c r="I8" s="41">
        <v>1.136E-2</v>
      </c>
      <c r="J8" s="38">
        <v>2.5799999999999998E-3</v>
      </c>
      <c r="K8" s="39">
        <v>2.6700000000000001E-3</v>
      </c>
      <c r="L8" s="1"/>
      <c r="M8" s="52">
        <v>10.0009</v>
      </c>
      <c r="N8" s="62">
        <v>10.0006</v>
      </c>
    </row>
    <row r="9" spans="1:15" x14ac:dyDescent="0.35">
      <c r="A9" s="79" t="s">
        <v>17</v>
      </c>
      <c r="B9" s="26">
        <v>1.0016700000000001</v>
      </c>
      <c r="C9" s="27">
        <v>1.0016400000000001</v>
      </c>
      <c r="D9" s="9">
        <v>0.501</v>
      </c>
      <c r="E9" s="22">
        <v>0.50090999999999997</v>
      </c>
      <c r="F9" s="26">
        <v>0.10174999999999999</v>
      </c>
      <c r="G9" s="27">
        <v>0.10185</v>
      </c>
      <c r="H9" s="9">
        <v>1.1350000000000001E-2</v>
      </c>
      <c r="I9" s="22">
        <v>1.137E-2</v>
      </c>
      <c r="J9" s="26">
        <v>2.5000000000000001E-3</v>
      </c>
      <c r="K9" s="27">
        <v>2.5899999999999999E-3</v>
      </c>
      <c r="L9" s="1"/>
      <c r="M9" s="53">
        <v>10.0009</v>
      </c>
      <c r="N9" s="63">
        <v>10.0006</v>
      </c>
    </row>
    <row r="10" spans="1:15" x14ac:dyDescent="0.35">
      <c r="A10" s="79"/>
      <c r="B10" s="35">
        <v>1.00176</v>
      </c>
      <c r="C10" s="14">
        <v>1.00177</v>
      </c>
      <c r="D10" s="10">
        <v>0.50109000000000004</v>
      </c>
      <c r="E10" s="23">
        <v>0.50092000000000003</v>
      </c>
      <c r="F10" s="28">
        <v>0.10183</v>
      </c>
      <c r="G10" s="13">
        <v>0.10170999999999999</v>
      </c>
      <c r="H10" s="10">
        <v>1.128E-2</v>
      </c>
      <c r="I10" s="23">
        <v>1.15E-2</v>
      </c>
      <c r="J10" s="35">
        <v>2.6199999999999999E-3</v>
      </c>
      <c r="K10" s="14">
        <v>2.5999999999999999E-3</v>
      </c>
      <c r="L10" s="1"/>
      <c r="M10" s="51">
        <v>10.0009</v>
      </c>
      <c r="N10" s="61">
        <v>10.0006</v>
      </c>
    </row>
    <row r="11" spans="1:15" x14ac:dyDescent="0.35">
      <c r="A11" s="79"/>
      <c r="B11" s="35">
        <v>1.00159</v>
      </c>
      <c r="C11" s="14">
        <v>1.0017499999999999</v>
      </c>
      <c r="D11" s="10">
        <v>0.50102000000000002</v>
      </c>
      <c r="E11" s="23">
        <v>0.50097999999999998</v>
      </c>
      <c r="F11" s="28">
        <v>0.10177</v>
      </c>
      <c r="G11" s="13">
        <v>0.1017</v>
      </c>
      <c r="H11" s="10">
        <v>1.128E-2</v>
      </c>
      <c r="I11" s="23">
        <v>1.145E-2</v>
      </c>
      <c r="J11" s="35">
        <v>2.5799999999999998E-3</v>
      </c>
      <c r="K11" s="14">
        <v>2.5500000000000002E-3</v>
      </c>
      <c r="L11" s="1"/>
      <c r="M11" s="51">
        <v>10.0009</v>
      </c>
      <c r="N11" s="61">
        <v>10.0006</v>
      </c>
    </row>
    <row r="12" spans="1:15" x14ac:dyDescent="0.35">
      <c r="A12" s="79"/>
      <c r="B12" s="35">
        <v>1.0017799999999999</v>
      </c>
      <c r="C12" s="14">
        <v>1.0018</v>
      </c>
      <c r="D12" s="10">
        <v>0.50090000000000001</v>
      </c>
      <c r="E12" s="23">
        <v>0.50102000000000002</v>
      </c>
      <c r="F12" s="28">
        <v>0.1017</v>
      </c>
      <c r="G12" s="13">
        <v>0.10169</v>
      </c>
      <c r="H12" s="10">
        <v>1.128E-2</v>
      </c>
      <c r="I12" s="23">
        <v>1.133E-2</v>
      </c>
      <c r="J12" s="35">
        <v>2.5999999999999999E-3</v>
      </c>
      <c r="K12" s="14">
        <v>2.5100000000000001E-3</v>
      </c>
      <c r="L12" s="1"/>
      <c r="M12" s="51">
        <v>10.0009</v>
      </c>
      <c r="N12" s="61">
        <v>10.0006</v>
      </c>
    </row>
    <row r="13" spans="1:15" ht="15" thickBot="1" x14ac:dyDescent="0.4">
      <c r="A13" s="79"/>
      <c r="B13" s="36">
        <v>1.00162</v>
      </c>
      <c r="C13" s="15">
        <v>1.00169</v>
      </c>
      <c r="D13" s="11">
        <v>0.50107000000000002</v>
      </c>
      <c r="E13" s="24">
        <v>0.50107999999999997</v>
      </c>
      <c r="F13" s="29">
        <v>0.10170999999999999</v>
      </c>
      <c r="G13" s="30">
        <v>0.10172</v>
      </c>
      <c r="H13" s="11">
        <v>1.1379999999999999E-2</v>
      </c>
      <c r="I13" s="24">
        <v>1.129E-2</v>
      </c>
      <c r="J13" s="36">
        <v>2.5600000000000002E-3</v>
      </c>
      <c r="K13" s="15">
        <v>2.5999999999999999E-3</v>
      </c>
      <c r="L13" s="1"/>
      <c r="M13" s="54">
        <v>10.0009</v>
      </c>
      <c r="N13" s="64">
        <v>10.0006</v>
      </c>
    </row>
    <row r="14" spans="1:15" x14ac:dyDescent="0.35">
      <c r="A14" s="79" t="s">
        <v>18</v>
      </c>
      <c r="B14" s="28">
        <v>1.00163</v>
      </c>
      <c r="C14" s="13">
        <v>1.0019</v>
      </c>
      <c r="D14" s="10">
        <v>0.50104000000000004</v>
      </c>
      <c r="E14" s="23">
        <v>0.50082000000000004</v>
      </c>
      <c r="F14" s="28">
        <v>0.10177</v>
      </c>
      <c r="G14" s="13">
        <v>0.10162</v>
      </c>
      <c r="H14" s="10">
        <v>1.1350000000000001E-2</v>
      </c>
      <c r="I14" s="23">
        <v>1.1299999999999999E-2</v>
      </c>
      <c r="J14" s="28">
        <v>2.6099999999999999E-3</v>
      </c>
      <c r="K14" s="13">
        <v>2.5699999999999998E-3</v>
      </c>
      <c r="L14" s="1"/>
      <c r="M14" s="55">
        <v>10.0009</v>
      </c>
      <c r="N14" s="65">
        <v>10.0006</v>
      </c>
      <c r="O14" t="s">
        <v>19</v>
      </c>
    </row>
    <row r="15" spans="1:15" x14ac:dyDescent="0.35">
      <c r="A15" s="79"/>
      <c r="B15" s="35">
        <v>1.0015499999999999</v>
      </c>
      <c r="C15" s="14">
        <v>1.0017400000000001</v>
      </c>
      <c r="D15" s="10">
        <v>0.501</v>
      </c>
      <c r="E15" s="23">
        <v>0.50088999999999995</v>
      </c>
      <c r="F15" s="28">
        <v>0.1018</v>
      </c>
      <c r="G15" s="13">
        <v>0.10173</v>
      </c>
      <c r="H15" s="10">
        <v>1.1270000000000001E-2</v>
      </c>
      <c r="I15" s="23">
        <v>1.1350000000000001E-2</v>
      </c>
      <c r="J15" s="35">
        <v>2.5000000000000001E-3</v>
      </c>
      <c r="K15" s="14">
        <v>2.6199999999999999E-3</v>
      </c>
      <c r="L15" s="1"/>
      <c r="M15" s="51">
        <v>10.0008</v>
      </c>
      <c r="N15" s="61">
        <v>10.0006</v>
      </c>
    </row>
    <row r="16" spans="1:15" x14ac:dyDescent="0.35">
      <c r="A16" s="79"/>
      <c r="B16" s="35">
        <v>1.0017199999999999</v>
      </c>
      <c r="C16" s="14">
        <v>1.0018</v>
      </c>
      <c r="D16" s="10">
        <v>0.50107000000000002</v>
      </c>
      <c r="E16" s="23">
        <v>0.50100999999999996</v>
      </c>
      <c r="F16" s="28">
        <v>0.10191</v>
      </c>
      <c r="G16" s="13">
        <v>0.10184</v>
      </c>
      <c r="H16" s="10">
        <v>1.128E-2</v>
      </c>
      <c r="I16" s="23">
        <v>1.133E-2</v>
      </c>
      <c r="J16" s="35">
        <v>2.5999999999999999E-3</v>
      </c>
      <c r="K16" s="14">
        <v>2.5899999999999999E-3</v>
      </c>
      <c r="L16" s="1"/>
      <c r="M16" s="51">
        <v>10.0009</v>
      </c>
      <c r="N16" s="61">
        <v>10.0006</v>
      </c>
    </row>
    <row r="17" spans="1:14" x14ac:dyDescent="0.35">
      <c r="A17" s="79"/>
      <c r="B17" s="35">
        <v>1.0017400000000001</v>
      </c>
      <c r="C17" s="14">
        <v>1.0018</v>
      </c>
      <c r="D17" s="10">
        <v>0.50092999999999999</v>
      </c>
      <c r="E17" s="23">
        <v>0.50088999999999995</v>
      </c>
      <c r="F17" s="28">
        <v>0.1016</v>
      </c>
      <c r="G17" s="13">
        <v>0.10167</v>
      </c>
      <c r="H17" s="10">
        <v>1.141E-2</v>
      </c>
      <c r="I17" s="23">
        <v>1.124E-2</v>
      </c>
      <c r="J17" s="35">
        <v>2.5300000000000001E-3</v>
      </c>
      <c r="K17" s="14">
        <v>2.5400000000000002E-3</v>
      </c>
      <c r="L17" s="1"/>
      <c r="M17" s="51">
        <v>10.0009</v>
      </c>
      <c r="N17" s="61">
        <v>10.0006</v>
      </c>
    </row>
    <row r="18" spans="1:14" ht="15" thickBot="1" x14ac:dyDescent="0.4">
      <c r="A18" s="79"/>
      <c r="B18" s="36">
        <v>1.0016499999999999</v>
      </c>
      <c r="C18" s="15">
        <v>1.00166</v>
      </c>
      <c r="D18" s="11">
        <v>0.50097000000000003</v>
      </c>
      <c r="E18" s="24">
        <v>0.50095999999999996</v>
      </c>
      <c r="F18" s="29">
        <v>0.1017</v>
      </c>
      <c r="G18" s="30">
        <v>0.10161000000000001</v>
      </c>
      <c r="H18" s="11">
        <v>1.141E-2</v>
      </c>
      <c r="I18" s="24">
        <v>1.133E-2</v>
      </c>
      <c r="J18" s="48">
        <v>2.5799999999999998E-3</v>
      </c>
      <c r="K18" s="49">
        <v>2.5400000000000002E-3</v>
      </c>
      <c r="L18" s="1"/>
      <c r="M18" s="56">
        <v>10.0008</v>
      </c>
      <c r="N18" s="66">
        <v>10.0006</v>
      </c>
    </row>
    <row r="19" spans="1:14" x14ac:dyDescent="0.35">
      <c r="A19" t="s">
        <v>10</v>
      </c>
      <c r="B19" s="31">
        <f t="shared" ref="B19:K19" si="0">STDEV(B4:B18)</f>
        <v>7.3698226379130961E-5</v>
      </c>
      <c r="C19" s="16">
        <f t="shared" si="0"/>
        <v>1.0336251508070631E-4</v>
      </c>
      <c r="D19" s="2">
        <f t="shared" si="0"/>
        <v>6.2587082190676088E-5</v>
      </c>
      <c r="E19" s="5">
        <f t="shared" si="0"/>
        <v>7.4915825780541193E-5</v>
      </c>
      <c r="F19" s="31">
        <f t="shared" si="0"/>
        <v>7.5636977603237178E-5</v>
      </c>
      <c r="G19" s="16">
        <f t="shared" si="0"/>
        <v>8.6641021846850541E-5</v>
      </c>
      <c r="H19" s="2">
        <f t="shared" si="0"/>
        <v>7.5769072720684481E-5</v>
      </c>
      <c r="I19" s="5">
        <f t="shared" si="0"/>
        <v>9.4354952932303038E-5</v>
      </c>
      <c r="J19" s="31">
        <f t="shared" si="0"/>
        <v>4.2672618632471761E-5</v>
      </c>
      <c r="K19" s="16">
        <f t="shared" si="0"/>
        <v>5.2626265395938997E-5</v>
      </c>
      <c r="L19" s="1"/>
      <c r="M19" s="31">
        <f>STDEV(M4:M18)</f>
        <v>3.5186577527367839E-5</v>
      </c>
      <c r="N19" s="67">
        <f>STDEV(N4:N18)</f>
        <v>3.5186577527367819E-5</v>
      </c>
    </row>
    <row r="20" spans="1:14" x14ac:dyDescent="0.35">
      <c r="A20" t="s">
        <v>11</v>
      </c>
      <c r="B20" s="34">
        <f>1/((B21-B23)/B19)</f>
        <v>7.368938365309259E-5</v>
      </c>
      <c r="C20" s="20">
        <f>1/((C21-B23)/C19)</f>
        <v>1.0334294881573059E-4</v>
      </c>
      <c r="D20" s="34">
        <f>1/((D21-D23)/D19)</f>
        <v>1.251518873454047E-4</v>
      </c>
      <c r="E20" s="20">
        <f>1/((E21-D23)/E19)</f>
        <v>1.4982695698309692E-4</v>
      </c>
      <c r="F20" s="34">
        <f>1/((F21-F23)/F19)</f>
        <v>7.5643785543936138E-4</v>
      </c>
      <c r="G20" s="20">
        <f>1/((G21-F23)/G19)</f>
        <v>8.6664421240585481E-4</v>
      </c>
      <c r="H20" s="34">
        <f>1/((H21-H23)/H19)</f>
        <v>7.5761496571027384E-3</v>
      </c>
      <c r="I20" s="20">
        <f>1/((I21-H23)/I19)</f>
        <v>9.4540883336197579E-3</v>
      </c>
      <c r="J20" s="34">
        <f>1/((J21-J23)/J19)</f>
        <v>4.2687132257439288E-2</v>
      </c>
      <c r="K20" s="20">
        <f>1/((K21-J23)/K19)</f>
        <v>5.2226212607366533E-2</v>
      </c>
      <c r="M20" s="34">
        <f>1/(M21/M19)</f>
        <v>3.5183457927431608E-6</v>
      </c>
      <c r="N20" s="68">
        <f>1/(N21/N19)</f>
        <v>3.5184419549635436E-6</v>
      </c>
    </row>
    <row r="21" spans="1:14" x14ac:dyDescent="0.35">
      <c r="A21" t="s">
        <v>2</v>
      </c>
      <c r="B21" s="31">
        <f t="shared" ref="B21:K21" si="1">AVERAGE(B4:B18)</f>
        <v>1.0016720000000001</v>
      </c>
      <c r="C21" s="16">
        <f t="shared" si="1"/>
        <v>1.0017413333333329</v>
      </c>
      <c r="D21" s="2">
        <f t="shared" si="1"/>
        <v>0.50102200000000008</v>
      </c>
      <c r="E21" s="5">
        <f t="shared" si="1"/>
        <v>0.50094866666666671</v>
      </c>
      <c r="F21" s="31">
        <f t="shared" si="1"/>
        <v>0.10174066666666665</v>
      </c>
      <c r="G21" s="16">
        <f t="shared" si="1"/>
        <v>0.10172266666666667</v>
      </c>
      <c r="H21" s="2">
        <f t="shared" si="1"/>
        <v>1.1368666666666668E-2</v>
      </c>
      <c r="I21" s="5">
        <f t="shared" si="1"/>
        <v>1.1348E-2</v>
      </c>
      <c r="J21" s="31">
        <f t="shared" si="1"/>
        <v>2.5806666666666664E-3</v>
      </c>
      <c r="K21" s="16">
        <f t="shared" si="1"/>
        <v>2.5886666666666671E-3</v>
      </c>
      <c r="M21" s="31">
        <f>AVERAGE(M4:M18)</f>
        <v>10.000886666666666</v>
      </c>
      <c r="N21" s="67">
        <f>AVERAGE(N4:N18)</f>
        <v>10.000613333333336</v>
      </c>
    </row>
    <row r="22" spans="1:14" hidden="1" x14ac:dyDescent="0.35">
      <c r="A22" t="s">
        <v>3</v>
      </c>
      <c r="B22" s="31">
        <f t="shared" ref="B22:K22" si="2">MEDIAN(B4:B18)</f>
        <v>1.0016499999999999</v>
      </c>
      <c r="C22" s="16">
        <f t="shared" si="2"/>
        <v>1.0017499999999999</v>
      </c>
      <c r="D22" s="2">
        <f t="shared" si="2"/>
        <v>0.50102000000000002</v>
      </c>
      <c r="E22" s="5">
        <f t="shared" si="2"/>
        <v>0.50092999999999999</v>
      </c>
      <c r="F22" s="31">
        <f t="shared" si="2"/>
        <v>0.10174999999999999</v>
      </c>
      <c r="G22" s="16">
        <f t="shared" si="2"/>
        <v>0.10170999999999999</v>
      </c>
      <c r="H22" s="2">
        <f t="shared" si="2"/>
        <v>1.1379999999999999E-2</v>
      </c>
      <c r="I22" s="5">
        <f t="shared" si="2"/>
        <v>1.133E-2</v>
      </c>
      <c r="J22" s="31">
        <f t="shared" si="2"/>
        <v>2.5799999999999998E-3</v>
      </c>
      <c r="K22" s="16">
        <f t="shared" si="2"/>
        <v>2.5899999999999999E-3</v>
      </c>
      <c r="M22" s="31">
        <f>MEDIAN(M4:M18)</f>
        <v>10.0009</v>
      </c>
      <c r="N22" s="16">
        <f>MEDIAN(N4:N18)</f>
        <v>10.0006</v>
      </c>
    </row>
    <row r="23" spans="1:14" x14ac:dyDescent="0.35">
      <c r="A23" t="s">
        <v>9</v>
      </c>
      <c r="B23" s="77">
        <f>B21-B25</f>
        <v>1.5520000000002199E-3</v>
      </c>
      <c r="C23" s="78"/>
      <c r="D23" s="77">
        <f>D21-D25</f>
        <v>9.3300000000007266E-4</v>
      </c>
      <c r="E23" s="78"/>
      <c r="F23" s="77">
        <f>F21-F25</f>
        <v>1.7496666666666494E-3</v>
      </c>
      <c r="G23" s="78"/>
      <c r="H23" s="77">
        <f>H21-H25</f>
        <v>1.3676666666666681E-3</v>
      </c>
      <c r="I23" s="78"/>
      <c r="J23" s="77">
        <f>J21-J25</f>
        <v>1.5810066666666664E-3</v>
      </c>
      <c r="K23" s="78"/>
      <c r="M23" s="77">
        <f>M21-M25</f>
        <v>-9.1333333333309952E-4</v>
      </c>
      <c r="N23" s="78"/>
    </row>
    <row r="24" spans="1:14" x14ac:dyDescent="0.35">
      <c r="B24" s="32"/>
      <c r="C24" s="17"/>
      <c r="F24" s="32"/>
      <c r="G24" s="17"/>
      <c r="J24" s="32"/>
      <c r="K24" s="17"/>
      <c r="M24" s="32"/>
      <c r="N24" s="17"/>
    </row>
    <row r="25" spans="1:14" x14ac:dyDescent="0.35">
      <c r="A25" t="s">
        <v>12</v>
      </c>
      <c r="B25" s="33">
        <v>1.0001199999999999</v>
      </c>
      <c r="C25" s="37">
        <f>B25+(C21-B21)</f>
        <v>1.0001893333333327</v>
      </c>
      <c r="D25" s="18">
        <v>0.50008900000000001</v>
      </c>
      <c r="E25" s="69">
        <f>D25+(E21-D21)</f>
        <v>0.50001566666666664</v>
      </c>
      <c r="F25" s="33">
        <v>9.9990999999999997E-2</v>
      </c>
      <c r="G25" s="37">
        <f>F25+(G21-F21)</f>
        <v>9.997300000000002E-2</v>
      </c>
      <c r="H25" s="18">
        <v>1.0000999999999999E-2</v>
      </c>
      <c r="I25" s="69">
        <f>H25+(I21-H21)</f>
        <v>9.9803333333333324E-3</v>
      </c>
      <c r="J25" s="33">
        <v>9.9966000000000009E-4</v>
      </c>
      <c r="K25" s="37">
        <f>J25+(K21-J21)</f>
        <v>1.0076600000000007E-3</v>
      </c>
      <c r="M25" s="31">
        <v>10.001799999999999</v>
      </c>
      <c r="N25" s="16">
        <f>M25+(N21-M21)</f>
        <v>10.001526666666669</v>
      </c>
    </row>
    <row r="26" spans="1:14" ht="15" customHeight="1" thickBot="1" x14ac:dyDescent="0.4">
      <c r="A26" t="s">
        <v>15</v>
      </c>
      <c r="B26" s="70">
        <f>(B25-1)/1</f>
        <v>1.1999999999989797E-4</v>
      </c>
      <c r="C26" s="71">
        <f>(C25-1)/1</f>
        <v>1.8933333333270852E-4</v>
      </c>
      <c r="D26" s="72">
        <f>(D25-0.5)/0.5</f>
        <v>1.7800000000001148E-4</v>
      </c>
      <c r="E26" s="73">
        <f>(E25-0.5)/0.5</f>
        <v>3.1333333333272151E-5</v>
      </c>
      <c r="F26" s="70">
        <f>(F25-0.1)/0.1</f>
        <v>-9.0000000000090008E-5</v>
      </c>
      <c r="G26" s="71">
        <f>(G25-0.1)/0.1</f>
        <v>-2.6999999999985369E-4</v>
      </c>
      <c r="H26" s="72">
        <f>(H25-0.01)/0.01</f>
        <v>9.9999999999926537E-5</v>
      </c>
      <c r="I26" s="73">
        <f>(I25-0.01)/0.01</f>
        <v>-1.9666666666667831E-3</v>
      </c>
      <c r="J26" s="70">
        <f>(J25-0.001)/0.001</f>
        <v>-3.3999999999993237E-4</v>
      </c>
      <c r="K26" s="71">
        <f>(K25-0.001)/0.001</f>
        <v>7.6600000000006958E-3</v>
      </c>
      <c r="M26" s="70">
        <f>(M25-10)/10</f>
        <v>1.7999999999993577E-4</v>
      </c>
      <c r="N26" s="74">
        <f>(N25-10)/10</f>
        <v>1.5266666666686747E-4</v>
      </c>
    </row>
    <row r="27" spans="1:14" hidden="1" x14ac:dyDescent="0.35">
      <c r="B27" s="32"/>
      <c r="C27" s="17"/>
      <c r="F27" s="32"/>
      <c r="G27" s="17"/>
      <c r="J27" s="32"/>
      <c r="K27" s="17"/>
    </row>
    <row r="28" spans="1:14" hidden="1" x14ac:dyDescent="0.35">
      <c r="A28" t="s">
        <v>13</v>
      </c>
      <c r="B28" s="33">
        <v>1.0001199999999999</v>
      </c>
      <c r="C28" s="19">
        <f>B28+(C22-B22)</f>
        <v>1.0002199999999999</v>
      </c>
      <c r="D28" s="3">
        <v>0.50008900000000001</v>
      </c>
      <c r="E28" s="6">
        <f>D28+(E22-D22)</f>
        <v>0.49999899999999997</v>
      </c>
      <c r="F28" s="33">
        <v>9.9990999999999997E-2</v>
      </c>
      <c r="G28" s="19">
        <f>F28+(G22-F22)</f>
        <v>9.9950999999999998E-2</v>
      </c>
      <c r="H28" s="3">
        <v>1.0000999999999999E-2</v>
      </c>
      <c r="I28" s="6">
        <f>H28+(I22-H22)</f>
        <v>9.9509999999999998E-3</v>
      </c>
      <c r="J28" s="33">
        <v>9.9966000000000009E-4</v>
      </c>
      <c r="K28" s="19">
        <f>J28+(K22-J22)</f>
        <v>1.0096600000000001E-3</v>
      </c>
    </row>
    <row r="29" spans="1:14" hidden="1" x14ac:dyDescent="0.35">
      <c r="A29" t="s">
        <v>14</v>
      </c>
      <c r="B29" s="34">
        <f>(B28-1)/1</f>
        <v>1.1999999999989797E-4</v>
      </c>
      <c r="C29" s="20">
        <f>(C28-1)/1</f>
        <v>2.1999999999988695E-4</v>
      </c>
      <c r="D29" s="4">
        <f>(D28-0.5)/0.5</f>
        <v>1.7800000000001148E-4</v>
      </c>
      <c r="E29" s="7">
        <f>(E28-0.5)/0.5</f>
        <v>-2.0000000000575113E-6</v>
      </c>
      <c r="F29" s="34">
        <f>(F28-0.1)/0.1</f>
        <v>-9.0000000000090008E-5</v>
      </c>
      <c r="G29" s="20">
        <f>(G28-0.1)/0.1</f>
        <v>-4.9000000000007371E-4</v>
      </c>
      <c r="H29" s="4">
        <f>(H28-0.01)/0.01</f>
        <v>9.9999999999926537E-5</v>
      </c>
      <c r="I29" s="7">
        <f>(I28-0.01)/0.01</f>
        <v>-4.9000000000000432E-3</v>
      </c>
      <c r="J29" s="34">
        <f>(J28-0.001)/0.001</f>
        <v>-3.3999999999993237E-4</v>
      </c>
      <c r="K29" s="20">
        <f>(K28-0.001)/0.001</f>
        <v>9.6600000000000939E-3</v>
      </c>
    </row>
    <row r="30" spans="1:14" ht="15" thickTop="1" x14ac:dyDescent="0.35"/>
  </sheetData>
  <mergeCells count="16">
    <mergeCell ref="M1:N1"/>
    <mergeCell ref="H23:I23"/>
    <mergeCell ref="J23:K23"/>
    <mergeCell ref="A4:A8"/>
    <mergeCell ref="A9:A13"/>
    <mergeCell ref="A14:A18"/>
    <mergeCell ref="M23:N23"/>
    <mergeCell ref="B23:C23"/>
    <mergeCell ref="D23:E23"/>
    <mergeCell ref="F23:G23"/>
    <mergeCell ref="B2:C2"/>
    <mergeCell ref="D2:E2"/>
    <mergeCell ref="F2:G2"/>
    <mergeCell ref="H2:I2"/>
    <mergeCell ref="B1:K1"/>
    <mergeCell ref="J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opLeftCell="A10" zoomScale="130" zoomScaleNormal="130" workbookViewId="0">
      <selection activeCell="H14" sqref="H14"/>
    </sheetView>
  </sheetViews>
  <sheetFormatPr defaultRowHeight="14.5" x14ac:dyDescent="0.35"/>
  <cols>
    <col min="1" max="1" width="16.90625" customWidth="1"/>
    <col min="2" max="7" width="11.1796875" customWidth="1"/>
  </cols>
  <sheetData>
    <row r="1" spans="1:9" ht="15.5" thickTop="1" thickBot="1" x14ac:dyDescent="0.4">
      <c r="B1" s="75" t="s">
        <v>26</v>
      </c>
      <c r="C1" s="83"/>
      <c r="D1" s="83"/>
      <c r="E1" s="83"/>
      <c r="F1" s="83"/>
      <c r="G1" s="76"/>
    </row>
    <row r="2" spans="1:9" ht="15.5" thickTop="1" thickBot="1" x14ac:dyDescent="0.4">
      <c r="B2" s="80" t="s">
        <v>4</v>
      </c>
      <c r="C2" s="82"/>
      <c r="D2" s="81"/>
      <c r="E2" s="82" t="s">
        <v>5</v>
      </c>
      <c r="F2" s="82"/>
      <c r="G2" s="81"/>
    </row>
    <row r="3" spans="1:9" ht="15" thickBot="1" x14ac:dyDescent="0.4">
      <c r="B3" s="115" t="s">
        <v>27</v>
      </c>
      <c r="C3" s="114" t="s">
        <v>28</v>
      </c>
      <c r="D3" s="116" t="s">
        <v>1</v>
      </c>
      <c r="E3" s="115" t="s">
        <v>29</v>
      </c>
      <c r="F3" s="114" t="s">
        <v>30</v>
      </c>
      <c r="G3" s="116" t="s">
        <v>1</v>
      </c>
    </row>
    <row r="4" spans="1:9" x14ac:dyDescent="0.35">
      <c r="A4" s="79" t="s">
        <v>16</v>
      </c>
      <c r="B4" s="28">
        <v>1.00159</v>
      </c>
      <c r="C4" s="86">
        <v>1.00156</v>
      </c>
      <c r="D4" s="13">
        <v>1.00186</v>
      </c>
      <c r="E4" s="9">
        <v>0.50097999999999998</v>
      </c>
      <c r="F4" s="89">
        <v>0.50092000000000003</v>
      </c>
      <c r="G4" s="27">
        <v>0.50090000000000001</v>
      </c>
      <c r="H4" s="1"/>
    </row>
    <row r="5" spans="1:9" x14ac:dyDescent="0.35">
      <c r="A5" s="79"/>
      <c r="B5" s="35">
        <v>1.00156</v>
      </c>
      <c r="C5" s="87">
        <v>1.0015700000000001</v>
      </c>
      <c r="D5" s="14">
        <v>1.0015799999999999</v>
      </c>
      <c r="E5" s="10">
        <v>0.50099000000000005</v>
      </c>
      <c r="F5" s="86">
        <v>0.50090999999999997</v>
      </c>
      <c r="G5" s="13">
        <v>0.50097000000000003</v>
      </c>
      <c r="H5" s="1"/>
    </row>
    <row r="6" spans="1:9" x14ac:dyDescent="0.35">
      <c r="A6" s="79"/>
      <c r="B6" s="35">
        <v>1.00149</v>
      </c>
      <c r="C6" s="87">
        <v>1.00152</v>
      </c>
      <c r="D6" s="14">
        <v>1.0016499999999999</v>
      </c>
      <c r="E6" s="10">
        <v>0.50097999999999998</v>
      </c>
      <c r="F6" s="86">
        <v>0.50085999999999997</v>
      </c>
      <c r="G6" s="13">
        <v>0.50068000000000001</v>
      </c>
      <c r="H6" s="1"/>
    </row>
    <row r="7" spans="1:9" x14ac:dyDescent="0.35">
      <c r="A7" s="79"/>
      <c r="B7" s="35">
        <v>1.00149</v>
      </c>
      <c r="C7" s="87">
        <v>1.0016700000000001</v>
      </c>
      <c r="D7" s="14">
        <v>1.0016</v>
      </c>
      <c r="E7" s="10">
        <v>0.50083999999999995</v>
      </c>
      <c r="F7" s="86">
        <v>0.50087999999999999</v>
      </c>
      <c r="G7" s="13">
        <v>0.50082000000000004</v>
      </c>
      <c r="H7" s="1"/>
    </row>
    <row r="8" spans="1:9" ht="15" thickBot="1" x14ac:dyDescent="0.4">
      <c r="A8" s="79"/>
      <c r="B8" s="38">
        <v>1.00156</v>
      </c>
      <c r="C8" s="88">
        <v>1.0017100000000001</v>
      </c>
      <c r="D8" s="39">
        <v>1.0017100000000001</v>
      </c>
      <c r="E8" s="40">
        <v>0.50097000000000003</v>
      </c>
      <c r="F8" s="91">
        <v>0.50087999999999999</v>
      </c>
      <c r="G8" s="43">
        <v>0.50078999999999996</v>
      </c>
      <c r="H8" s="1"/>
    </row>
    <row r="9" spans="1:9" x14ac:dyDescent="0.35">
      <c r="A9" s="79" t="s">
        <v>17</v>
      </c>
      <c r="B9" s="26">
        <v>1.00156</v>
      </c>
      <c r="C9" s="89">
        <v>1.0017100000000001</v>
      </c>
      <c r="D9" s="27">
        <v>1.0017100000000001</v>
      </c>
      <c r="E9" s="9">
        <v>0.50095000000000001</v>
      </c>
      <c r="F9" s="89">
        <v>0.50105</v>
      </c>
      <c r="G9" s="27">
        <v>0.50085999999999997</v>
      </c>
      <c r="H9" s="1"/>
    </row>
    <row r="10" spans="1:9" x14ac:dyDescent="0.35">
      <c r="A10" s="79"/>
      <c r="B10" s="35">
        <v>1.00156</v>
      </c>
      <c r="C10" s="87">
        <v>1.00173</v>
      </c>
      <c r="D10" s="14">
        <v>1.0016799999999999</v>
      </c>
      <c r="E10" s="10">
        <v>0.50097999999999998</v>
      </c>
      <c r="F10" s="86">
        <v>0.50104000000000004</v>
      </c>
      <c r="G10" s="13">
        <v>0.50082000000000004</v>
      </c>
      <c r="H10" s="1"/>
    </row>
    <row r="11" spans="1:9" x14ac:dyDescent="0.35">
      <c r="A11" s="79"/>
      <c r="B11" s="35">
        <v>1.00145</v>
      </c>
      <c r="C11" s="87">
        <v>1.0015799999999999</v>
      </c>
      <c r="D11" s="14">
        <v>1.00179</v>
      </c>
      <c r="E11" s="10">
        <v>0.50092999999999999</v>
      </c>
      <c r="F11" s="86">
        <v>0.50092999999999999</v>
      </c>
      <c r="G11" s="13">
        <v>0.50083999999999995</v>
      </c>
      <c r="H11" s="1"/>
    </row>
    <row r="12" spans="1:9" x14ac:dyDescent="0.35">
      <c r="A12" s="79"/>
      <c r="B12" s="35">
        <v>1.0016</v>
      </c>
      <c r="C12" s="87">
        <v>1.00159</v>
      </c>
      <c r="D12" s="14">
        <v>1.00176</v>
      </c>
      <c r="E12" s="10">
        <v>0.50100999999999996</v>
      </c>
      <c r="F12" s="86">
        <v>0.50099000000000005</v>
      </c>
      <c r="G12" s="13">
        <v>0.50083999999999995</v>
      </c>
      <c r="H12" s="1"/>
    </row>
    <row r="13" spans="1:9" ht="15" thickBot="1" x14ac:dyDescent="0.4">
      <c r="A13" s="79"/>
      <c r="B13" s="36">
        <v>1.00166</v>
      </c>
      <c r="C13" s="90">
        <v>1.00159</v>
      </c>
      <c r="D13" s="15">
        <v>1.0017100000000001</v>
      </c>
      <c r="E13" s="11">
        <v>0.50094000000000005</v>
      </c>
      <c r="F13" s="94">
        <v>0.50112999999999996</v>
      </c>
      <c r="G13" s="30">
        <v>0.50082000000000004</v>
      </c>
      <c r="H13" s="1"/>
    </row>
    <row r="14" spans="1:9" x14ac:dyDescent="0.35">
      <c r="A14" s="79" t="s">
        <v>18</v>
      </c>
      <c r="B14" s="28">
        <v>1.00153</v>
      </c>
      <c r="C14" s="86">
        <v>1.0017</v>
      </c>
      <c r="D14" s="13">
        <v>1.0017799999999999</v>
      </c>
      <c r="E14" s="10">
        <v>0.50107000000000002</v>
      </c>
      <c r="F14" s="86">
        <v>0.50109000000000004</v>
      </c>
      <c r="G14" s="13">
        <v>0.50102000000000002</v>
      </c>
      <c r="H14" s="1"/>
      <c r="I14" t="s">
        <v>19</v>
      </c>
    </row>
    <row r="15" spans="1:9" x14ac:dyDescent="0.35">
      <c r="A15" s="79"/>
      <c r="B15" s="35">
        <v>1.0015499999999999</v>
      </c>
      <c r="C15" s="87">
        <v>1.00162</v>
      </c>
      <c r="D15" s="14">
        <v>1.00163</v>
      </c>
      <c r="E15" s="10">
        <v>0.50094000000000005</v>
      </c>
      <c r="F15" s="86">
        <v>0.50111000000000006</v>
      </c>
      <c r="G15" s="13">
        <v>0.50105</v>
      </c>
      <c r="H15" s="1"/>
    </row>
    <row r="16" spans="1:9" x14ac:dyDescent="0.35">
      <c r="A16" s="79"/>
      <c r="B16" s="35">
        <v>1.0015400000000001</v>
      </c>
      <c r="C16" s="87">
        <v>1.0016099999999999</v>
      </c>
      <c r="D16" s="14">
        <v>1.0017499999999999</v>
      </c>
      <c r="E16" s="10">
        <v>0.50095000000000001</v>
      </c>
      <c r="F16" s="86">
        <v>0.50107000000000002</v>
      </c>
      <c r="G16" s="13">
        <v>0.50099000000000005</v>
      </c>
      <c r="H16" s="1"/>
    </row>
    <row r="17" spans="1:9" x14ac:dyDescent="0.35">
      <c r="A17" s="79"/>
      <c r="B17" s="35">
        <v>1.0015799999999999</v>
      </c>
      <c r="C17" s="87">
        <v>1.0018199999999999</v>
      </c>
      <c r="D17" s="14">
        <v>1.0016799999999999</v>
      </c>
      <c r="E17" s="10">
        <v>0.501</v>
      </c>
      <c r="F17" s="86">
        <v>0.50107999999999997</v>
      </c>
      <c r="G17" s="13">
        <v>0.50105</v>
      </c>
      <c r="H17" s="1"/>
    </row>
    <row r="18" spans="1:9" ht="15" thickBot="1" x14ac:dyDescent="0.4">
      <c r="A18" s="79"/>
      <c r="B18" s="36">
        <v>1.0018199999999999</v>
      </c>
      <c r="C18" s="90">
        <v>1.0018800000000001</v>
      </c>
      <c r="D18" s="15">
        <v>1.0019400000000001</v>
      </c>
      <c r="E18" s="11">
        <v>0.50102999999999998</v>
      </c>
      <c r="F18" s="94">
        <v>0.50095999999999996</v>
      </c>
      <c r="G18" s="30">
        <v>0.50097999999999998</v>
      </c>
      <c r="H18" s="1"/>
    </row>
    <row r="19" spans="1:9" x14ac:dyDescent="0.35">
      <c r="A19" s="79" t="s">
        <v>24</v>
      </c>
      <c r="B19" s="28">
        <v>1.0015400000000001</v>
      </c>
      <c r="C19" s="86">
        <v>1.0015700000000001</v>
      </c>
      <c r="D19" s="13">
        <v>1.0017400000000001</v>
      </c>
      <c r="E19" s="10">
        <v>0.50099000000000005</v>
      </c>
      <c r="F19" s="86">
        <v>0.50105999999999995</v>
      </c>
      <c r="G19" s="13">
        <v>0.501</v>
      </c>
      <c r="H19" s="1"/>
      <c r="I19" t="s">
        <v>19</v>
      </c>
    </row>
    <row r="20" spans="1:9" x14ac:dyDescent="0.35">
      <c r="A20" s="79"/>
      <c r="B20" s="35">
        <v>1.00173</v>
      </c>
      <c r="C20" s="87">
        <v>1.0016799999999999</v>
      </c>
      <c r="D20" s="14">
        <v>1.00177</v>
      </c>
      <c r="E20" s="10">
        <v>0.50090000000000001</v>
      </c>
      <c r="F20" s="86">
        <v>0.50087999999999999</v>
      </c>
      <c r="G20" s="13">
        <v>0.50105999999999995</v>
      </c>
      <c r="H20" s="1"/>
    </row>
    <row r="21" spans="1:9" x14ac:dyDescent="0.35">
      <c r="A21" s="79"/>
      <c r="B21" s="35">
        <v>1.0015400000000001</v>
      </c>
      <c r="C21" s="87">
        <v>1.00163</v>
      </c>
      <c r="D21" s="14">
        <v>1.00166</v>
      </c>
      <c r="E21" s="10">
        <v>0.50090999999999997</v>
      </c>
      <c r="F21" s="86">
        <v>0.50095000000000001</v>
      </c>
      <c r="G21" s="13">
        <v>0.50105</v>
      </c>
      <c r="H21" s="1"/>
    </row>
    <row r="22" spans="1:9" x14ac:dyDescent="0.35">
      <c r="A22" s="79"/>
      <c r="B22" s="35">
        <v>1.0015700000000001</v>
      </c>
      <c r="C22" s="87">
        <v>1.0015499999999999</v>
      </c>
      <c r="D22" s="14">
        <v>1.00177</v>
      </c>
      <c r="E22" s="10">
        <v>0.50094000000000005</v>
      </c>
      <c r="F22" s="86">
        <v>0.50092999999999999</v>
      </c>
      <c r="G22" s="13">
        <v>0.50102000000000002</v>
      </c>
      <c r="H22" s="1"/>
    </row>
    <row r="23" spans="1:9" ht="15" thickBot="1" x14ac:dyDescent="0.4">
      <c r="A23" s="79"/>
      <c r="B23" s="36">
        <v>1.0017</v>
      </c>
      <c r="C23" s="90">
        <v>1.00162</v>
      </c>
      <c r="D23" s="15">
        <v>1.0018199999999999</v>
      </c>
      <c r="E23" s="11">
        <v>0.50107000000000002</v>
      </c>
      <c r="F23" s="94">
        <v>0.50105999999999995</v>
      </c>
      <c r="G23" s="30">
        <v>0.50092000000000003</v>
      </c>
      <c r="H23" s="1"/>
    </row>
    <row r="24" spans="1:9" x14ac:dyDescent="0.35">
      <c r="A24" s="79" t="s">
        <v>25</v>
      </c>
      <c r="B24" s="28">
        <v>1.0015799999999999</v>
      </c>
      <c r="C24" s="86">
        <v>1.00162</v>
      </c>
      <c r="D24" s="13">
        <v>1.0016700000000001</v>
      </c>
      <c r="E24" s="10">
        <v>0.50087999999999999</v>
      </c>
      <c r="F24" s="86">
        <v>0.501</v>
      </c>
      <c r="G24" s="13">
        <v>0.50095999999999996</v>
      </c>
      <c r="H24" s="1"/>
      <c r="I24" t="s">
        <v>19</v>
      </c>
    </row>
    <row r="25" spans="1:9" x14ac:dyDescent="0.35">
      <c r="A25" s="79"/>
      <c r="B25" s="35">
        <v>1.0017</v>
      </c>
      <c r="C25" s="87">
        <v>1.0017799999999999</v>
      </c>
      <c r="D25" s="14">
        <v>1.0017100000000001</v>
      </c>
      <c r="E25" s="10">
        <v>0.50092999999999999</v>
      </c>
      <c r="F25" s="86">
        <v>0.50095000000000001</v>
      </c>
      <c r="G25" s="13">
        <v>0.501</v>
      </c>
      <c r="H25" s="1"/>
    </row>
    <row r="26" spans="1:9" x14ac:dyDescent="0.35">
      <c r="A26" s="79"/>
      <c r="B26" s="35">
        <v>1.00166</v>
      </c>
      <c r="C26" s="87">
        <v>1.00159</v>
      </c>
      <c r="D26" s="14">
        <v>1.00179</v>
      </c>
      <c r="E26" s="10">
        <v>0.50097000000000003</v>
      </c>
      <c r="F26" s="86">
        <v>0.50105</v>
      </c>
      <c r="G26" s="13">
        <v>0.50097999999999998</v>
      </c>
      <c r="H26" s="1"/>
    </row>
    <row r="27" spans="1:9" x14ac:dyDescent="0.35">
      <c r="A27" s="79"/>
      <c r="B27" s="35">
        <v>1.00156</v>
      </c>
      <c r="C27" s="87">
        <v>1.00163</v>
      </c>
      <c r="D27" s="14">
        <v>1.00177</v>
      </c>
      <c r="E27" s="10">
        <v>0.50095000000000001</v>
      </c>
      <c r="F27" s="86">
        <v>0.50095999999999996</v>
      </c>
      <c r="G27" s="13">
        <v>0.50102999999999998</v>
      </c>
      <c r="H27" s="1"/>
    </row>
    <row r="28" spans="1:9" ht="15" thickBot="1" x14ac:dyDescent="0.4">
      <c r="A28" s="79"/>
      <c r="B28" s="38">
        <v>1.0016400000000001</v>
      </c>
      <c r="C28" s="88">
        <v>1.0017</v>
      </c>
      <c r="D28" s="39">
        <v>1.00173</v>
      </c>
      <c r="E28" s="40">
        <v>0.50085000000000002</v>
      </c>
      <c r="F28" s="91">
        <v>0.50102000000000002</v>
      </c>
      <c r="G28" s="43">
        <v>0.50095000000000001</v>
      </c>
      <c r="H28" s="1"/>
    </row>
    <row r="29" spans="1:9" ht="15.5" thickTop="1" thickBot="1" x14ac:dyDescent="0.4">
      <c r="A29" s="110" t="s">
        <v>10</v>
      </c>
      <c r="B29" s="111">
        <f>STDEV(B4:B28)</f>
        <v>8.3290655738399693E-5</v>
      </c>
      <c r="C29" s="112">
        <f>STDEV(C4:C28)</f>
        <v>8.8313834325861552E-5</v>
      </c>
      <c r="D29" s="113">
        <f>STDEV(D4:D28)</f>
        <v>8.0595698809967747E-5</v>
      </c>
      <c r="E29" s="111">
        <f>STDEV(E4:E28)</f>
        <v>5.7227615711301544E-5</v>
      </c>
      <c r="F29" s="112">
        <f>STDEV(F4:F28)</f>
        <v>8.0543983843202644E-5</v>
      </c>
      <c r="G29" s="113">
        <f>STDEV(G4:G28)</f>
        <v>1.0148891565091913E-4</v>
      </c>
      <c r="H29" s="1"/>
    </row>
    <row r="30" spans="1:9" ht="15" thickBot="1" x14ac:dyDescent="0.4">
      <c r="A30" s="93" t="s">
        <v>11</v>
      </c>
      <c r="B30" s="98">
        <f>1/((B31-B33)/B29)</f>
        <v>8.3282327505649126E-5</v>
      </c>
      <c r="C30" s="99">
        <f>1/((C31-C33)/C29)</f>
        <v>8.8168426956125525E-5</v>
      </c>
      <c r="D30" s="100">
        <f>1/((D31-B33)/D29)</f>
        <v>8.0576360483451733E-5</v>
      </c>
      <c r="E30" s="98">
        <f>1/((E31-E33)/E29)</f>
        <v>1.1445568924536007E-4</v>
      </c>
      <c r="F30" s="99">
        <f>1/((F31-F33)/F29)</f>
        <v>1.6076951543024108E-4</v>
      </c>
      <c r="G30" s="100">
        <f>1/((G31-E33)/G29)</f>
        <v>2.0298757470542411E-4</v>
      </c>
    </row>
    <row r="31" spans="1:9" ht="15" thickBot="1" x14ac:dyDescent="0.4">
      <c r="A31" t="s">
        <v>2</v>
      </c>
      <c r="B31" s="95">
        <f>AVERAGE(B4:B28)</f>
        <v>1.0015904</v>
      </c>
      <c r="C31" s="96">
        <f>AVERAGE(C4:C28)</f>
        <v>1.0016491999999999</v>
      </c>
      <c r="D31" s="97">
        <f>AVERAGE(D4:D28)</f>
        <v>1.0017303999999998</v>
      </c>
      <c r="E31" s="95">
        <f>AVERAGE(E4:E28)</f>
        <v>0.50095800000000001</v>
      </c>
      <c r="F31" s="96">
        <f>AVERAGE(F4:F28)</f>
        <v>0.50099039999999995</v>
      </c>
      <c r="G31" s="97">
        <f>AVERAGE(G4:G28)</f>
        <v>0.50093600000000005</v>
      </c>
    </row>
    <row r="32" spans="1:9" ht="15" hidden="1" thickBot="1" x14ac:dyDescent="0.4">
      <c r="A32" t="s">
        <v>3</v>
      </c>
      <c r="B32" s="95">
        <f>MEDIAN(B4:B18)</f>
        <v>1.00156</v>
      </c>
      <c r="C32" s="96"/>
      <c r="D32" s="97">
        <f>MEDIAN(D4:D18)</f>
        <v>1.0017100000000001</v>
      </c>
      <c r="E32" s="95">
        <f>MEDIAN(E4:E18)</f>
        <v>0.50097999999999998</v>
      </c>
      <c r="F32" s="96"/>
      <c r="G32" s="97">
        <f>MEDIAN(G4:G18)</f>
        <v>0.50085999999999997</v>
      </c>
    </row>
    <row r="33" spans="1:31" ht="15" thickBot="1" x14ac:dyDescent="0.4">
      <c r="A33" t="s">
        <v>9</v>
      </c>
      <c r="B33" s="101">
        <f>B31-B35</f>
        <v>1.4904000000000028E-3</v>
      </c>
      <c r="C33" s="102"/>
      <c r="D33" s="103"/>
      <c r="E33" s="101">
        <f>E31-E35</f>
        <v>9.600000000000164E-4</v>
      </c>
      <c r="F33" s="102"/>
      <c r="G33" s="103"/>
    </row>
    <row r="34" spans="1:31" ht="15" thickBot="1" x14ac:dyDescent="0.4">
      <c r="B34" s="107"/>
      <c r="C34" s="108"/>
      <c r="D34" s="109"/>
      <c r="E34" s="107"/>
      <c r="F34" s="108"/>
      <c r="G34" s="109"/>
    </row>
    <row r="35" spans="1:31" ht="15" thickBot="1" x14ac:dyDescent="0.4">
      <c r="A35" t="s">
        <v>12</v>
      </c>
      <c r="B35" s="95">
        <v>1.0001</v>
      </c>
      <c r="C35" s="117">
        <f>B35+(C31-B31)</f>
        <v>1.0001587999999999</v>
      </c>
      <c r="D35" s="118">
        <f>B35+(D31-B31)</f>
        <v>1.0002399999999998</v>
      </c>
      <c r="E35" s="95">
        <v>0.499998</v>
      </c>
      <c r="F35" s="117">
        <f>E35+(F31-E31)</f>
        <v>0.50003039999999999</v>
      </c>
      <c r="G35" s="118">
        <f>E35+(G31-E31)</f>
        <v>0.49997600000000003</v>
      </c>
    </row>
    <row r="36" spans="1:31" ht="15" customHeight="1" thickBot="1" x14ac:dyDescent="0.4">
      <c r="A36" t="s">
        <v>15</v>
      </c>
      <c r="B36" s="104">
        <f>(B35-1)/1</f>
        <v>9.9999999999988987E-5</v>
      </c>
      <c r="C36" s="105">
        <f>(C35-1)/1</f>
        <v>1.5879999999990346E-4</v>
      </c>
      <c r="D36" s="106">
        <f>(D35-1)/1</f>
        <v>2.3999999999979593E-4</v>
      </c>
      <c r="E36" s="104">
        <f>(E35-0.5)/0.5</f>
        <v>-4.0000000000040004E-6</v>
      </c>
      <c r="F36" s="105">
        <f>(F35-0.5)/0.5</f>
        <v>6.0799999999971988E-5</v>
      </c>
      <c r="G36" s="106">
        <f>(G35-0.5)/0.5</f>
        <v>-4.7999999999936982E-5</v>
      </c>
    </row>
    <row r="37" spans="1:31" ht="15" hidden="1" thickTop="1" x14ac:dyDescent="0.35">
      <c r="B37" s="32"/>
      <c r="C37" s="93"/>
      <c r="D37" s="17"/>
    </row>
    <row r="38" spans="1:31" ht="15" hidden="1" thickTop="1" x14ac:dyDescent="0.35">
      <c r="A38" t="s">
        <v>13</v>
      </c>
      <c r="B38" s="33">
        <v>1.0001199999999999</v>
      </c>
      <c r="C38" s="18"/>
      <c r="D38" s="19">
        <f>B38+(D32-B32)</f>
        <v>1.00027</v>
      </c>
      <c r="E38" s="3">
        <v>0.50008900000000001</v>
      </c>
      <c r="F38" s="3"/>
      <c r="G38" s="6">
        <f>E38+(G32-E32)</f>
        <v>0.499969</v>
      </c>
    </row>
    <row r="39" spans="1:31" ht="15" hidden="1" thickTop="1" x14ac:dyDescent="0.35">
      <c r="A39" t="s">
        <v>14</v>
      </c>
      <c r="B39" s="34">
        <f>(B38-1)/1</f>
        <v>1.1999999999989797E-4</v>
      </c>
      <c r="C39" s="92"/>
      <c r="D39" s="20">
        <f>(D38-1)/1</f>
        <v>2.6999999999999247E-4</v>
      </c>
      <c r="E39" s="4">
        <f>(E38-0.5)/0.5</f>
        <v>1.7800000000001148E-4</v>
      </c>
      <c r="F39" s="4"/>
      <c r="G39" s="7">
        <f>(G38-0.5)/0.5</f>
        <v>-6.2000000000006494E-5</v>
      </c>
    </row>
    <row r="40" spans="1:31" ht="15.5" thickTop="1" thickBot="1" x14ac:dyDescent="0.4"/>
    <row r="41" spans="1:31" s="123" customFormat="1" ht="15.5" thickTop="1" thickBot="1" x14ac:dyDescent="0.4">
      <c r="A41" t="s">
        <v>31</v>
      </c>
      <c r="B41" s="121">
        <v>1.0001</v>
      </c>
      <c r="C41" s="121">
        <v>1.0001199999999999</v>
      </c>
      <c r="D41" s="119">
        <f>AVERAGE(B41:C41)+(D31-AVERAGE(B31:C31))</f>
        <v>1.0002205999999998</v>
      </c>
      <c r="E41" s="121">
        <v>0.499998</v>
      </c>
      <c r="F41" s="121">
        <v>0.50008900000000001</v>
      </c>
      <c r="G41" s="119">
        <f>AVERAGE(E41:F41)+(G31-AVERAGE(E31:F31))</f>
        <v>0.5000053000000001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123" customFormat="1" ht="15.5" thickTop="1" thickBot="1" x14ac:dyDescent="0.4">
      <c r="A42" t="s">
        <v>15</v>
      </c>
      <c r="B42" s="122">
        <f>(B41-1)/1</f>
        <v>9.9999999999988987E-5</v>
      </c>
      <c r="C42" s="122">
        <f>(C41-1)/1</f>
        <v>1.1999999999989797E-4</v>
      </c>
      <c r="D42" s="120">
        <f>(D41-1)/1</f>
        <v>2.2059999999979318E-4</v>
      </c>
      <c r="E42" s="122">
        <f>(E41-0.5)/0.5</f>
        <v>-4.0000000000040004E-6</v>
      </c>
      <c r="F42" s="122">
        <f>(F41-0.5)/0.5</f>
        <v>1.7800000000001148E-4</v>
      </c>
      <c r="G42" s="120">
        <f>(G41-0.5)/0.5</f>
        <v>1.0600000000193788E-5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5" thickTop="1" x14ac:dyDescent="0.35"/>
  </sheetData>
  <mergeCells count="10">
    <mergeCell ref="A19:A23"/>
    <mergeCell ref="A24:A28"/>
    <mergeCell ref="A4:A8"/>
    <mergeCell ref="A9:A13"/>
    <mergeCell ref="A14:A18"/>
    <mergeCell ref="B33:D33"/>
    <mergeCell ref="E33:G33"/>
    <mergeCell ref="B1:G1"/>
    <mergeCell ref="B2:D2"/>
    <mergeCell ref="E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standard</vt:lpstr>
      <vt:lpstr>2 standard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2021-10-04T22:42:44Z</cp:lastPrinted>
  <dcterms:created xsi:type="dcterms:W3CDTF">2021-09-30T21:41:08Z</dcterms:created>
  <dcterms:modified xsi:type="dcterms:W3CDTF">2021-10-04T22:47:28Z</dcterms:modified>
</cp:coreProperties>
</file>